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li\OneDrive\BENEFIT\"/>
    </mc:Choice>
  </mc:AlternateContent>
  <xr:revisionPtr revIDLastSave="0" documentId="13_ncr:1_{1C1A2223-36B3-44C7-92CC-5CEE8586B6B2}" xr6:coauthVersionLast="47" xr6:coauthVersionMax="47" xr10:uidLastSave="{00000000-0000-0000-0000-000000000000}"/>
  <bookViews>
    <workbookView xWindow="-120" yWindow="-120" windowWidth="19440" windowHeight="14880" xr2:uid="{402837E5-B05A-3942-8C0A-E0484DACE0FE}"/>
  </bookViews>
  <sheets>
    <sheet name="Benefit Plus" sheetId="2" r:id="rId1"/>
  </sheets>
  <definedNames>
    <definedName name="_xlnm.Print_Area" localSheetId="0">'Benefit Plus'!$A$1:$F$43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14" i="2"/>
  <c r="D17" i="2" s="1"/>
  <c r="D22" i="2" l="1"/>
  <c r="D16" i="2"/>
  <c r="B20" i="2" s="1"/>
  <c r="E31" i="2" l="1"/>
  <c r="E32" i="2" s="1"/>
  <c r="E30" i="2"/>
  <c r="E23" i="2"/>
  <c r="D23" i="2"/>
  <c r="D25" i="2" s="1"/>
  <c r="E29" i="2"/>
  <c r="D29" i="2"/>
  <c r="E22" i="2"/>
  <c r="E24" i="2" s="1"/>
  <c r="E25" i="2" l="1"/>
  <c r="C37" i="2" s="1"/>
  <c r="D31" i="2"/>
  <c r="D32" i="2" s="1"/>
  <c r="D30" i="2"/>
  <c r="E33" i="2"/>
  <c r="D33" i="2" l="1"/>
  <c r="E38" i="2" s="1"/>
  <c r="E37" i="2" s="1"/>
  <c r="D37" i="2" s="1"/>
  <c r="D38" i="2" l="1"/>
</calcChain>
</file>

<file path=xl/sharedStrings.xml><?xml version="1.0" encoding="utf-8"?>
<sst xmlns="http://schemas.openxmlformats.org/spreadsheetml/2006/main" count="30" uniqueCount="27">
  <si>
    <t>Kalkulace pro výpočet úspory a nákladů</t>
  </si>
  <si>
    <t>zaměstnaneckých benefitů</t>
  </si>
  <si>
    <t>Počet zaměstnanců</t>
  </si>
  <si>
    <t>Hodnota náčtu do cafeterie</t>
  </si>
  <si>
    <t>Frekvence náčtu do cafeterie</t>
  </si>
  <si>
    <t>Roční hodnota benefitů mimo cafeterii</t>
  </si>
  <si>
    <t>Roční hodnota benefitů pro zaměstnance za rok</t>
  </si>
  <si>
    <t>Zákonný roční limit na zaměstnance</t>
  </si>
  <si>
    <t>Ne/překročení zákonného limitu</t>
  </si>
  <si>
    <t>Výše odměny nad zákonný roční limit</t>
  </si>
  <si>
    <t>Zaměstnavatel</t>
  </si>
  <si>
    <t>Příspěvek do mzdy</t>
  </si>
  <si>
    <t>Formou Benefitů</t>
  </si>
  <si>
    <t>Hodnota příspěvku</t>
  </si>
  <si>
    <t>Odvody 33,8% SP (24,8 %) + ZP (9 %)</t>
  </si>
  <si>
    <t>Daň z příjmu právnických osob (21 %)</t>
  </si>
  <si>
    <t>Celkové roční náklady</t>
  </si>
  <si>
    <t>Zaměstnanci</t>
  </si>
  <si>
    <t>Odvody 11,6% SP(6,5 %)+ZP(4,5%) NP(0,6%)</t>
  </si>
  <si>
    <t>Základ daně</t>
  </si>
  <si>
    <t>Záloha na daň (15%) - bez slevy na dani</t>
  </si>
  <si>
    <t>Čistý roční příjem</t>
  </si>
  <si>
    <t>Úspora zaměstnavatele za všechny zam-ce</t>
  </si>
  <si>
    <t>Navýšení příjmů jednoho zam-ce</t>
  </si>
  <si>
    <t xml:space="preserve">Navýšení příjmů všech zamců </t>
  </si>
  <si>
    <t>Měsíčně</t>
  </si>
  <si>
    <t>Ročně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</si>
</sst>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8" x14ac:knownFonts="1"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4"/>
      <color rgb="FF951C81"/>
      <name val="Arial"/>
      <family val="2"/>
    </font>
    <font>
      <sz val="12"/>
      <color rgb="FF3B2D82"/>
      <name val="Arial"/>
      <family val="2"/>
    </font>
    <font>
      <sz val="12"/>
      <color theme="0"/>
      <name val="Arial"/>
      <family val="2"/>
    </font>
    <font>
      <u/>
      <sz val="12"/>
      <color theme="1"/>
      <name val="Arial"/>
      <family val="2"/>
    </font>
    <font>
      <sz val="12"/>
      <color rgb="FF951C81"/>
      <name val="Arial"/>
      <family val="2"/>
    </font>
    <font>
      <b/>
      <sz val="18"/>
      <color rgb="FF951C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9F2CD"/>
        <bgColor indexed="64"/>
      </patternFill>
    </fill>
    <fill>
      <patternFill patternType="solid">
        <fgColor rgb="FF951C81"/>
        <bgColor indexed="64"/>
      </patternFill>
    </fill>
    <fill>
      <patternFill patternType="solid">
        <fgColor rgb="FFE6D2E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9F2CD"/>
      </bottom>
      <diagonal/>
    </border>
    <border>
      <left/>
      <right/>
      <top style="thin">
        <color rgb="FFF9F2CD"/>
      </top>
      <bottom style="thin">
        <color rgb="FFF9F2CD"/>
      </bottom>
      <diagonal/>
    </border>
    <border>
      <left/>
      <right/>
      <top style="thin">
        <color rgb="FFF9F2CD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Protection="1">
      <protection hidden="1"/>
    </xf>
    <xf numFmtId="3" fontId="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10" fontId="1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3" borderId="2" xfId="0" applyFont="1" applyFill="1" applyBorder="1" applyAlignment="1">
      <alignment horizontal="left"/>
    </xf>
    <xf numFmtId="6" fontId="4" fillId="3" borderId="2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/>
    </xf>
    <xf numFmtId="6" fontId="3" fillId="4" borderId="2" xfId="0" applyNumberFormat="1" applyFont="1" applyFill="1" applyBorder="1" applyAlignment="1">
      <alignment horizontal="right"/>
    </xf>
    <xf numFmtId="6" fontId="3" fillId="4" borderId="3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0" fontId="1" fillId="2" borderId="0" xfId="0" applyNumberFormat="1" applyFont="1" applyFill="1"/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>
      <alignment horizontal="left"/>
    </xf>
    <xf numFmtId="3" fontId="3" fillId="0" borderId="0" xfId="0" applyNumberFormat="1" applyFont="1"/>
    <xf numFmtId="0" fontId="0" fillId="0" borderId="0" xfId="0"/>
    <xf numFmtId="0" fontId="4" fillId="3" borderId="0" xfId="0" applyFont="1" applyFill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3" fontId="3" fillId="0" borderId="1" xfId="0" applyNumberFormat="1" applyFont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51C81"/>
      <color rgb="FFF9F2CD"/>
      <color rgb="FF3B2D82"/>
      <color rgb="FFE6D2E5"/>
      <color rgb="FFCB9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361552</xdr:colOff>
      <xdr:row>1</xdr:row>
      <xdr:rowOff>182005</xdr:rowOff>
    </xdr:from>
    <xdr:to>
      <xdr:col>4</xdr:col>
      <xdr:colOff>1222164</xdr:colOff>
      <xdr:row>3</xdr:row>
      <xdr:rowOff>179060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536EEA5-C197-04AF-0411-FA59DCC9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9315" y="424308"/>
          <a:ext cx="860612" cy="62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2902-22DF-41E4-81BC-D7160D542169}">
  <dimension ref="A1:F43"/>
  <sheetViews>
    <sheetView tabSelected="1" topLeftCell="A10" zoomScale="83" zoomScaleNormal="83" zoomScaleSheetLayoutView="152" workbookViewId="0">
      <selection activeCell="C39" sqref="C39"/>
    </sheetView>
  </sheetViews>
  <sheetFormatPr defaultColWidth="11" defaultRowHeight="15" x14ac:dyDescent="0.2"/>
  <cols>
    <col min="1" max="1" width="3.75" style="3" customWidth="1"/>
    <col min="2" max="2" width="31" style="3" customWidth="1"/>
    <col min="3" max="3" width="21.25" style="3" customWidth="1"/>
    <col min="4" max="4" width="21" style="3" customWidth="1"/>
    <col min="5" max="5" width="17.25" style="3" customWidth="1"/>
    <col min="6" max="6" width="3.75" style="3" customWidth="1"/>
    <col min="7" max="7" width="35.75" style="3" customWidth="1"/>
    <col min="8" max="8" width="32.25" style="3" bestFit="1" customWidth="1"/>
    <col min="9" max="9" width="14.75" style="3" bestFit="1" customWidth="1"/>
    <col min="10" max="16384" width="11" style="3"/>
  </cols>
  <sheetData>
    <row r="1" spans="1:6" ht="19.149999999999999" customHeight="1" x14ac:dyDescent="0.2">
      <c r="A1" s="1"/>
      <c r="B1" s="1"/>
      <c r="C1" s="1"/>
      <c r="D1" s="2"/>
      <c r="E1" s="1"/>
      <c r="F1" s="1"/>
    </row>
    <row r="2" spans="1:6" ht="19.149999999999999" customHeight="1" x14ac:dyDescent="0.2">
      <c r="A2" s="1"/>
      <c r="B2" s="1"/>
      <c r="C2" s="1"/>
      <c r="D2" s="2"/>
      <c r="E2" s="1"/>
      <c r="F2" s="1"/>
    </row>
    <row r="3" spans="1:6" ht="30" customHeight="1" x14ac:dyDescent="0.2">
      <c r="A3" s="1"/>
      <c r="B3" s="1"/>
      <c r="C3" s="1"/>
      <c r="D3" s="2"/>
      <c r="E3" s="1"/>
      <c r="F3" s="1"/>
    </row>
    <row r="4" spans="1:6" x14ac:dyDescent="0.2">
      <c r="A4" s="1"/>
      <c r="B4" s="1"/>
      <c r="C4" s="1"/>
      <c r="D4" s="2"/>
      <c r="E4" s="1"/>
      <c r="F4" s="1"/>
    </row>
    <row r="5" spans="1:6" ht="23.25" x14ac:dyDescent="0.35">
      <c r="A5" s="1"/>
      <c r="B5" s="6" t="s">
        <v>0</v>
      </c>
      <c r="C5" s="4"/>
      <c r="D5" s="1"/>
      <c r="E5" s="1"/>
      <c r="F5" s="1"/>
    </row>
    <row r="6" spans="1:6" ht="23.25" x14ac:dyDescent="0.35">
      <c r="A6" s="1"/>
      <c r="B6" s="6" t="s">
        <v>1</v>
      </c>
      <c r="C6" s="4"/>
      <c r="D6" s="1"/>
      <c r="E6" s="1"/>
      <c r="F6" s="1"/>
    </row>
    <row r="7" spans="1:6" ht="12" customHeight="1" x14ac:dyDescent="0.25">
      <c r="A7" s="1"/>
      <c r="B7" s="4"/>
      <c r="C7" s="4"/>
      <c r="D7" s="1"/>
      <c r="E7" s="1"/>
      <c r="F7" s="1"/>
    </row>
    <row r="8" spans="1:6" ht="15.75" thickBot="1" x14ac:dyDescent="0.25">
      <c r="A8" s="1"/>
      <c r="B8" s="17" t="s">
        <v>2</v>
      </c>
      <c r="C8" s="17"/>
      <c r="D8" s="24">
        <v>1</v>
      </c>
      <c r="E8" s="24"/>
      <c r="F8" s="1"/>
    </row>
    <row r="9" spans="1:6" ht="15.75" thickBot="1" x14ac:dyDescent="0.25">
      <c r="A9" s="1"/>
      <c r="B9" s="17" t="s">
        <v>3</v>
      </c>
      <c r="C9" s="17"/>
      <c r="D9" s="24">
        <v>10000</v>
      </c>
      <c r="E9" s="24"/>
      <c r="F9" s="1"/>
    </row>
    <row r="10" spans="1:6" ht="15.75" thickBot="1" x14ac:dyDescent="0.25">
      <c r="A10" s="1"/>
      <c r="B10" s="17" t="s">
        <v>4</v>
      </c>
      <c r="C10" s="17"/>
      <c r="D10" s="24">
        <v>1</v>
      </c>
      <c r="E10" s="24"/>
      <c r="F10" s="1"/>
    </row>
    <row r="11" spans="1:6" ht="15.75" thickBot="1" x14ac:dyDescent="0.25">
      <c r="A11" s="1"/>
      <c r="B11" s="17" t="s">
        <v>5</v>
      </c>
      <c r="C11" s="17"/>
      <c r="D11" s="24">
        <v>0</v>
      </c>
      <c r="E11" s="24"/>
      <c r="F11" s="1"/>
    </row>
    <row r="12" spans="1:6" x14ac:dyDescent="0.2">
      <c r="A12" s="1"/>
      <c r="B12" s="1"/>
      <c r="C12" s="1"/>
      <c r="D12" s="2"/>
      <c r="E12" s="1"/>
      <c r="F12" s="1"/>
    </row>
    <row r="13" spans="1:6" x14ac:dyDescent="0.2">
      <c r="A13" s="1"/>
      <c r="B13" s="1"/>
      <c r="C13" s="1"/>
      <c r="D13" s="2"/>
      <c r="E13" s="1"/>
      <c r="F13" s="1"/>
    </row>
    <row r="14" spans="1:6" ht="16.5" thickBot="1" x14ac:dyDescent="0.3">
      <c r="A14" s="1"/>
      <c r="B14" s="18" t="s">
        <v>6</v>
      </c>
      <c r="C14" s="18"/>
      <c r="D14" s="19">
        <f>(D9*D10)+D11</f>
        <v>10000</v>
      </c>
      <c r="E14" s="20"/>
      <c r="F14" s="1"/>
    </row>
    <row r="15" spans="1:6" ht="16.5" thickBot="1" x14ac:dyDescent="0.3">
      <c r="A15" s="1"/>
      <c r="B15" s="18" t="s">
        <v>7</v>
      </c>
      <c r="C15" s="18"/>
      <c r="D15" s="19">
        <v>21983</v>
      </c>
      <c r="E15" s="20"/>
      <c r="F15" s="1"/>
    </row>
    <row r="16" spans="1:6" ht="15.75" thickBot="1" x14ac:dyDescent="0.25">
      <c r="A16" s="1"/>
      <c r="B16" s="18" t="s">
        <v>8</v>
      </c>
      <c r="C16" s="18"/>
      <c r="D16" s="21" t="str">
        <f>IF(D14&gt;D15,"Nejste v limitu","Jste v limitu")</f>
        <v>Jste v limitu</v>
      </c>
      <c r="E16" s="21"/>
      <c r="F16" s="1"/>
    </row>
    <row r="17" spans="1:6" ht="16.5" thickBot="1" x14ac:dyDescent="0.3">
      <c r="A17" s="1"/>
      <c r="B17" s="18" t="s">
        <v>9</v>
      </c>
      <c r="C17" s="18"/>
      <c r="D17" s="19">
        <f>IF((D15-D14)&gt;0,0,D14-D15)</f>
        <v>0</v>
      </c>
      <c r="E17" s="20"/>
      <c r="F17" s="1"/>
    </row>
    <row r="18" spans="1:6" x14ac:dyDescent="0.2">
      <c r="A18" s="1"/>
      <c r="B18" s="7"/>
      <c r="C18" s="7"/>
      <c r="D18" s="7"/>
      <c r="E18" s="8"/>
      <c r="F18" s="1"/>
    </row>
    <row r="19" spans="1:6" x14ac:dyDescent="0.2">
      <c r="A19" s="1"/>
      <c r="B19" s="7"/>
      <c r="C19" s="7"/>
      <c r="D19" s="7"/>
      <c r="E19" s="7"/>
      <c r="F19" s="1"/>
    </row>
    <row r="20" spans="1:6" x14ac:dyDescent="0.2">
      <c r="A20" s="1"/>
      <c r="B20" s="9" t="str">
        <f>IF(D16="Jste v limitu","Výše odměny je do zákonného ročního limitu","Výše odměny je nad zákonný roční limit")</f>
        <v>Výše odměny je do zákonného ročního limitu</v>
      </c>
      <c r="C20" s="9"/>
      <c r="D20" s="7"/>
      <c r="E20" s="7"/>
      <c r="F20" s="1"/>
    </row>
    <row r="21" spans="1:6" ht="33" customHeight="1" x14ac:dyDescent="0.2">
      <c r="A21" s="1"/>
      <c r="B21" s="10" t="s">
        <v>10</v>
      </c>
      <c r="C21" s="11"/>
      <c r="D21" s="11" t="s">
        <v>11</v>
      </c>
      <c r="E21" s="11" t="s">
        <v>12</v>
      </c>
      <c r="F21" s="1"/>
    </row>
    <row r="22" spans="1:6" x14ac:dyDescent="0.2">
      <c r="A22" s="1"/>
      <c r="B22" s="22" t="s">
        <v>13</v>
      </c>
      <c r="C22" s="22"/>
      <c r="D22" s="13">
        <f>D14*D8</f>
        <v>10000</v>
      </c>
      <c r="E22" s="13">
        <f>D22</f>
        <v>10000</v>
      </c>
      <c r="F22" s="1"/>
    </row>
    <row r="23" spans="1:6" x14ac:dyDescent="0.2">
      <c r="A23" s="1"/>
      <c r="B23" s="23" t="s">
        <v>14</v>
      </c>
      <c r="C23" s="23"/>
      <c r="D23" s="14">
        <f>D22*0.338</f>
        <v>3380</v>
      </c>
      <c r="E23" s="14">
        <f>IF(D16="Jste v limitu",0,$D$17*$D$8*0.338)</f>
        <v>0</v>
      </c>
      <c r="F23" s="1"/>
    </row>
    <row r="24" spans="1:6" x14ac:dyDescent="0.2">
      <c r="A24" s="1"/>
      <c r="B24" s="22" t="s">
        <v>15</v>
      </c>
      <c r="C24" s="22"/>
      <c r="D24" s="13">
        <v>0</v>
      </c>
      <c r="E24" s="13">
        <f>IF(D16="Jste v limitu",E22*0.21,D15*$D$8*0.21)</f>
        <v>2100</v>
      </c>
      <c r="F24" s="1"/>
    </row>
    <row r="25" spans="1:6" x14ac:dyDescent="0.2">
      <c r="A25" s="1"/>
      <c r="B25" s="23" t="s">
        <v>16</v>
      </c>
      <c r="C25" s="23"/>
      <c r="D25" s="14">
        <f>SUM(D22:D24)</f>
        <v>13380</v>
      </c>
      <c r="E25" s="14">
        <f>SUM(E22:E24)</f>
        <v>12100</v>
      </c>
      <c r="F25" s="1"/>
    </row>
    <row r="26" spans="1:6" x14ac:dyDescent="0.2">
      <c r="A26" s="1"/>
      <c r="B26" s="7"/>
      <c r="C26" s="7"/>
      <c r="D26" s="15"/>
      <c r="E26" s="15"/>
      <c r="F26" s="1"/>
    </row>
    <row r="27" spans="1:6" x14ac:dyDescent="0.2">
      <c r="A27" s="1"/>
      <c r="B27" s="7"/>
      <c r="C27" s="7"/>
      <c r="D27" s="15"/>
      <c r="E27" s="15"/>
      <c r="F27" s="1"/>
    </row>
    <row r="28" spans="1:6" ht="33" customHeight="1" x14ac:dyDescent="0.2">
      <c r="A28" s="1"/>
      <c r="B28" s="10" t="s">
        <v>17</v>
      </c>
      <c r="C28" s="11"/>
      <c r="D28" s="11" t="s">
        <v>11</v>
      </c>
      <c r="E28" s="11" t="s">
        <v>12</v>
      </c>
      <c r="F28" s="1"/>
    </row>
    <row r="29" spans="1:6" x14ac:dyDescent="0.2">
      <c r="A29" s="1"/>
      <c r="B29" s="22" t="s">
        <v>13</v>
      </c>
      <c r="C29" s="22"/>
      <c r="D29" s="13">
        <f>D22</f>
        <v>10000</v>
      </c>
      <c r="E29" s="13">
        <f>D22</f>
        <v>10000</v>
      </c>
      <c r="F29" s="1"/>
    </row>
    <row r="30" spans="1:6" x14ac:dyDescent="0.2">
      <c r="A30" s="1"/>
      <c r="B30" s="22" t="s">
        <v>18</v>
      </c>
      <c r="C30" s="22"/>
      <c r="D30" s="13">
        <f>D29*0.116</f>
        <v>1160</v>
      </c>
      <c r="E30" s="13">
        <f>IF(D16="Jste v limitu",0,(D14-D15)*D8*0.116)</f>
        <v>0</v>
      </c>
      <c r="F30" s="1"/>
    </row>
    <row r="31" spans="1:6" x14ac:dyDescent="0.2">
      <c r="A31" s="1"/>
      <c r="B31" s="22" t="s">
        <v>19</v>
      </c>
      <c r="C31" s="22"/>
      <c r="D31" s="13">
        <f>D29</f>
        <v>10000</v>
      </c>
      <c r="E31" s="13">
        <f>IF(D16="Jste v limitu",0,$D$17*$D$8)</f>
        <v>0</v>
      </c>
      <c r="F31" s="1"/>
    </row>
    <row r="32" spans="1:6" x14ac:dyDescent="0.2">
      <c r="A32" s="1"/>
      <c r="B32" s="22" t="s">
        <v>20</v>
      </c>
      <c r="C32" s="22"/>
      <c r="D32" s="13">
        <f>D31*0.15</f>
        <v>1500</v>
      </c>
      <c r="E32" s="13">
        <f>E31*0.15</f>
        <v>0</v>
      </c>
      <c r="F32" s="1"/>
    </row>
    <row r="33" spans="1:6" x14ac:dyDescent="0.2">
      <c r="A33" s="1"/>
      <c r="B33" s="22" t="s">
        <v>21</v>
      </c>
      <c r="C33" s="22"/>
      <c r="D33" s="13">
        <f>D29-D30-D32</f>
        <v>7340</v>
      </c>
      <c r="E33" s="13">
        <f>E29-E30-E32</f>
        <v>10000</v>
      </c>
      <c r="F33" s="1"/>
    </row>
    <row r="34" spans="1:6" x14ac:dyDescent="0.2">
      <c r="A34" s="1"/>
      <c r="B34" s="7"/>
      <c r="C34" s="7"/>
      <c r="D34" s="16"/>
      <c r="E34" s="7"/>
      <c r="F34" s="1"/>
    </row>
    <row r="35" spans="1:6" x14ac:dyDescent="0.2">
      <c r="A35" s="1"/>
      <c r="B35" s="7"/>
      <c r="C35" s="7"/>
      <c r="D35" s="16"/>
      <c r="E35" s="7"/>
      <c r="F35" s="1"/>
    </row>
    <row r="36" spans="1:6" ht="34.15" customHeight="1" x14ac:dyDescent="0.2">
      <c r="A36" s="1"/>
      <c r="B36" s="10"/>
      <c r="C36" s="11" t="s">
        <v>22</v>
      </c>
      <c r="D36" s="11" t="s">
        <v>23</v>
      </c>
      <c r="E36" s="11" t="s">
        <v>24</v>
      </c>
      <c r="F36" s="1"/>
    </row>
    <row r="37" spans="1:6" x14ac:dyDescent="0.2">
      <c r="A37" s="1"/>
      <c r="B37" s="12" t="s">
        <v>25</v>
      </c>
      <c r="C37" s="13">
        <f>ROUND(C38/12,0)</f>
        <v>48</v>
      </c>
      <c r="D37" s="13">
        <f>E37/$D$8</f>
        <v>221.66666666666666</v>
      </c>
      <c r="E37" s="13">
        <f>E38/12</f>
        <v>221.66666666666666</v>
      </c>
      <c r="F37" s="1"/>
    </row>
    <row r="38" spans="1:6" x14ac:dyDescent="0.2">
      <c r="A38" s="1"/>
      <c r="B38" s="12" t="s">
        <v>26</v>
      </c>
      <c r="C38" s="13">
        <f>D25-E25-0.21*D23</f>
        <v>570.20000000000005</v>
      </c>
      <c r="D38" s="13">
        <f>E38/$D$8</f>
        <v>2660</v>
      </c>
      <c r="E38" s="13">
        <f>E33-D33</f>
        <v>2660</v>
      </c>
      <c r="F38" s="1"/>
    </row>
    <row r="39" spans="1:6" x14ac:dyDescent="0.2">
      <c r="A39" s="1"/>
      <c r="B39" s="1"/>
      <c r="C39" s="1"/>
      <c r="D39" s="5"/>
      <c r="E39" s="1"/>
      <c r="F39" s="1"/>
    </row>
    <row r="40" spans="1:6" x14ac:dyDescent="0.2">
      <c r="A40" s="1"/>
      <c r="B40" s="1"/>
      <c r="C40" s="1"/>
      <c r="D40" s="5"/>
      <c r="E40" s="1"/>
      <c r="F40" s="1"/>
    </row>
    <row r="41" spans="1:6" x14ac:dyDescent="0.2">
      <c r="A41" s="1"/>
      <c r="B41" s="1"/>
      <c r="C41" s="1"/>
      <c r="D41" s="5"/>
      <c r="E41" s="1"/>
      <c r="F41" s="1"/>
    </row>
    <row r="42" spans="1:6" x14ac:dyDescent="0.2">
      <c r="A42" s="1"/>
      <c r="B42" s="1"/>
      <c r="C42" s="1"/>
      <c r="D42" s="5"/>
      <c r="E42" s="1"/>
      <c r="F42" s="1"/>
    </row>
    <row r="43" spans="1:6" x14ac:dyDescent="0.2">
      <c r="A43" s="1"/>
      <c r="B43" s="1"/>
      <c r="C43" s="1"/>
      <c r="D43" s="5"/>
      <c r="E43" s="1"/>
      <c r="F43" s="1"/>
    </row>
  </sheetData>
  <sheetProtection algorithmName="SHA-512" hashValue="8RmTz8Y5nrO2G6nFGErqf39MLcx4bFn9kyMfsFcxwmmctcArZwSADAUV/2PI8BvRllnGA1f1o5YLYqcIV5r8LQ==" saltValue="zkk3eCwE6LZNs9KHphpFAQ==" spinCount="100000" sheet="1" objects="1" scenarios="1"/>
  <mergeCells count="25">
    <mergeCell ref="D8:E8"/>
    <mergeCell ref="D9:E9"/>
    <mergeCell ref="D10:E10"/>
    <mergeCell ref="D11:E11"/>
    <mergeCell ref="D14:E14"/>
    <mergeCell ref="D15:E15"/>
    <mergeCell ref="D17:E17"/>
    <mergeCell ref="D16:E16"/>
    <mergeCell ref="B33:C33"/>
    <mergeCell ref="B25:C25"/>
    <mergeCell ref="B29:C29"/>
    <mergeCell ref="B30:C30"/>
    <mergeCell ref="B31:C31"/>
    <mergeCell ref="B32:C32"/>
    <mergeCell ref="B24:C24"/>
    <mergeCell ref="B15:C15"/>
    <mergeCell ref="B16:C16"/>
    <mergeCell ref="B17:C17"/>
    <mergeCell ref="B22:C22"/>
    <mergeCell ref="B23:C23"/>
    <mergeCell ref="B8:C8"/>
    <mergeCell ref="B9:C9"/>
    <mergeCell ref="B10:C10"/>
    <mergeCell ref="B11:C11"/>
    <mergeCell ref="B14:C14"/>
  </mergeCells>
  <pageMargins left="0.25" right="0.25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096ED5E914DC4A9C0A656320A963EA" ma:contentTypeVersion="18" ma:contentTypeDescription="Vytvoří nový dokument" ma:contentTypeScope="" ma:versionID="cb1bedf1585ab0e03379fada4f20a7c5">
  <xsd:schema xmlns:xsd="http://www.w3.org/2001/XMLSchema" xmlns:xs="http://www.w3.org/2001/XMLSchema" xmlns:p="http://schemas.microsoft.com/office/2006/metadata/properties" xmlns:ns2="84aea58a-9a41-487c-90b6-eb4fcfd89158" xmlns:ns3="28de3830-6ddb-44b6-aca6-7cd8925ff21f" targetNamespace="http://schemas.microsoft.com/office/2006/metadata/properties" ma:root="true" ma:fieldsID="fb5a0d6e7189ca439c7e4b84aea42575" ns2:_="" ns3:_="">
    <xsd:import namespace="84aea58a-9a41-487c-90b6-eb4fcfd89158"/>
    <xsd:import namespace="28de3830-6ddb-44b6-aca6-7cd8925ff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ea58a-9a41-487c-90b6-eb4fcfd89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d84c656-58c6-401b-bca3-d035fd54d3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e3830-6ddb-44b6-aca6-7cd8925ff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49a961-1207-4c9c-8419-16bc1849e585}" ma:internalName="TaxCatchAll" ma:showField="CatchAllData" ma:web="28de3830-6ddb-44b6-aca6-7cd8925ff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aea58a-9a41-487c-90b6-eb4fcfd89158">
      <Terms xmlns="http://schemas.microsoft.com/office/infopath/2007/PartnerControls"/>
    </lcf76f155ced4ddcb4097134ff3c332f>
    <TaxCatchAll xmlns="28de3830-6ddb-44b6-aca6-7cd8925ff21f" xsi:nil="true"/>
    <SharedWithUsers xmlns="28de3830-6ddb-44b6-aca6-7cd8925ff21f">
      <UserInfo>
        <DisplayName>Iveta Vaverkova</DisplayName>
        <AccountId>23</AccountId>
        <AccountType/>
      </UserInfo>
      <UserInfo>
        <DisplayName>Katerina Micankova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6994AF-0D27-4071-9E58-E59CC96E0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ea58a-9a41-487c-90b6-eb4fcfd89158"/>
    <ds:schemaRef ds:uri="28de3830-6ddb-44b6-aca6-7cd8925ff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F84AE-EEA9-4B28-822A-8E75850DA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4D9D1B-15DA-485E-9E7C-6B0DD6DE7A68}">
  <ds:schemaRefs>
    <ds:schemaRef ds:uri="http://schemas.microsoft.com/office/2006/metadata/properties"/>
    <ds:schemaRef ds:uri="http://schemas.microsoft.com/office/infopath/2007/PartnerControls"/>
    <ds:schemaRef ds:uri="84aea58a-9a41-487c-90b6-eb4fcfd89158"/>
    <ds:schemaRef ds:uri="28de3830-6ddb-44b6-aca6-7cd8925ff2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Benefit Plus</vt:lpstr>
      <vt:lpstr>'Benefit Plus'!Oblast_tisku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Divisova</dc:creator>
  <cp:keywords/>
  <dc:description/>
  <cp:lastModifiedBy>Tom Lindenthal</cp:lastModifiedBy>
  <cp:revision/>
  <dcterms:created xsi:type="dcterms:W3CDTF">2023-12-07T09:00:54Z</dcterms:created>
  <dcterms:modified xsi:type="dcterms:W3CDTF">2024-09-09T07:22:46Z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0x010100C1096ED5E914DC4A9C0A656320A963EA</vt:lpwstr>
  </property>
</Properties>
</file>